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Titration" sheetId="1" r:id="rId1"/>
    <sheet name="Y-S" sheetId="2" r:id="rId2"/>
  </sheets>
  <definedNames>
    <definedName name="_xlnm.Print_Area" localSheetId="0">'Titration'!$A$1:$O$67</definedName>
    <definedName name="_xlnm.Print_Area" localSheetId="1">'Y-S'!$A$1:$H$34</definedName>
  </definedNames>
  <calcPr fullCalcOnLoad="1"/>
</workbook>
</file>

<file path=xl/sharedStrings.xml><?xml version="1.0" encoding="utf-8"?>
<sst xmlns="http://schemas.openxmlformats.org/spreadsheetml/2006/main" count="18" uniqueCount="14">
  <si>
    <t>Percent Ethanol (%v/v)</t>
  </si>
  <si>
    <t>measured pH</t>
  </si>
  <si>
    <t>Replace the values for measured pH below with your values.</t>
  </si>
  <si>
    <t>Determination of Apparent pKa: Sulfathiazole</t>
  </si>
  <si>
    <t>Slope:</t>
  </si>
  <si>
    <t>Intercept:</t>
  </si>
  <si>
    <t>r^2:</t>
  </si>
  <si>
    <t>Titration Calculations: Sulfathiazole</t>
  </si>
  <si>
    <t>Volume NaOH added (mL)</t>
  </si>
  <si>
    <t>[EtOH]:</t>
  </si>
  <si>
    <t>dV/dpH</t>
  </si>
  <si>
    <t>pH</t>
  </si>
  <si>
    <t>pKa</t>
  </si>
  <si>
    <t>Replace the values below with your measured values.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</si>
</sst>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</numFmts>
  <fonts count="54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sz val="10.75"/>
      <color indexed="8"/>
      <name val="Arial"/>
      <family val="2"/>
    </font>
    <font>
      <vertAlign val="superscript"/>
      <sz val="10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51" fillId="33" borderId="10" xfId="0" applyNumberFormat="1" applyFont="1" applyFill="1" applyBorder="1" applyAlignment="1" applyProtection="1">
      <alignment/>
      <protection locked="0"/>
    </xf>
    <xf numFmtId="183" fontId="51" fillId="33" borderId="10" xfId="0" applyNumberFormat="1" applyFont="1" applyFill="1" applyBorder="1" applyAlignment="1" applyProtection="1">
      <alignment/>
      <protection locked="0"/>
    </xf>
    <xf numFmtId="2" fontId="51" fillId="33" borderId="11" xfId="0" applyNumberFormat="1" applyFont="1" applyFill="1" applyBorder="1" applyAlignment="1" applyProtection="1">
      <alignment/>
      <protection locked="0"/>
    </xf>
    <xf numFmtId="183" fontId="51" fillId="33" borderId="11" xfId="0" applyNumberFormat="1" applyFont="1" applyFill="1" applyBorder="1" applyAlignment="1" applyProtection="1">
      <alignment/>
      <protection locked="0"/>
    </xf>
    <xf numFmtId="2" fontId="51" fillId="33" borderId="12" xfId="0" applyNumberFormat="1" applyFont="1" applyFill="1" applyBorder="1" applyAlignment="1" applyProtection="1">
      <alignment/>
      <protection locked="0"/>
    </xf>
    <xf numFmtId="183" fontId="51" fillId="33" borderId="12" xfId="0" applyNumberFormat="1" applyFont="1" applyFill="1" applyBorder="1" applyAlignment="1" applyProtection="1">
      <alignment/>
      <protection locked="0"/>
    </xf>
    <xf numFmtId="182" fontId="51" fillId="33" borderId="10" xfId="0" applyNumberFormat="1" applyFont="1" applyFill="1" applyBorder="1" applyAlignment="1" applyProtection="1">
      <alignment/>
      <protection locked="0"/>
    </xf>
    <xf numFmtId="182" fontId="51" fillId="33" borderId="11" xfId="0" applyNumberFormat="1" applyFont="1" applyFill="1" applyBorder="1" applyAlignment="1" applyProtection="1">
      <alignment/>
      <protection locked="0"/>
    </xf>
    <xf numFmtId="22" fontId="0" fillId="33" borderId="0" xfId="0" applyNumberFormat="1" applyFill="1" applyAlignment="1">
      <alignment/>
    </xf>
    <xf numFmtId="0" fontId="52" fillId="33" borderId="11" xfId="0" applyFont="1" applyFill="1" applyBorder="1" applyAlignment="1" applyProtection="1">
      <alignment/>
      <protection locked="0"/>
    </xf>
    <xf numFmtId="9" fontId="52" fillId="33" borderId="11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>
      <alignment horizontal="center" wrapText="1"/>
    </xf>
    <xf numFmtId="0" fontId="0" fillId="33" borderId="0" xfId="0" applyNumberFormat="1" applyFill="1" applyAlignment="1">
      <alignment horizontal="center"/>
    </xf>
    <xf numFmtId="0" fontId="53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 Titration Curve for Sulfathiazole</a:t>
            </a:r>
          </a:p>
        </c:rich>
      </c:tx>
      <c:layout>
        <c:manualLayout>
          <c:xMode val="factor"/>
          <c:yMode val="factor"/>
          <c:x val="0.016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68"/>
          <c:w val="0.97075"/>
          <c:h val="0.77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Titration!$B$7:$B$66</c:f>
              <c:numCache/>
            </c:numRef>
          </c:xVal>
          <c:yVal>
            <c:numRef>
              <c:f>Titration!$C$7:$C$66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Titration!$F$7:$F$66</c:f>
              <c:numCache/>
            </c:numRef>
          </c:xVal>
          <c:yVal>
            <c:numRef>
              <c:f>Titration!$G$7:$G$66</c:f>
              <c:numCache/>
            </c:numRef>
          </c:yVal>
          <c:smooth val="0"/>
        </c:ser>
        <c:axId val="52341461"/>
        <c:axId val="1311102"/>
      </c:scatterChart>
      <c:valAx>
        <c:axId val="52341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NaOH Added (mL)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311102"/>
        <c:crosses val="autoZero"/>
        <c:crossBetween val="midCat"/>
        <c:dispUnits/>
      </c:valAx>
      <c:valAx>
        <c:axId val="1311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234146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dV/dpH vs pH for Sulfathiazole</a:t>
            </a:r>
          </a:p>
        </c:rich>
      </c:tx>
      <c:layout>
        <c:manualLayout>
          <c:xMode val="factor"/>
          <c:yMode val="factor"/>
          <c:x val="-0.00975"/>
          <c:y val="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69"/>
          <c:w val="0.92"/>
          <c:h val="0.7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Titration!$D$7:$D$66</c:f>
              <c:numCache/>
            </c:numRef>
          </c:xVal>
          <c:yVal>
            <c:numRef>
              <c:f>Titration!$E$7:$E$66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Titration!$H$7:$H$66</c:f>
              <c:numCache/>
            </c:numRef>
          </c:xVal>
          <c:yVal>
            <c:numRef>
              <c:f>Titration!$I$7:$I$66</c:f>
              <c:numCache/>
            </c:numRef>
          </c:yVal>
          <c:smooth val="0"/>
        </c:ser>
        <c:axId val="11799919"/>
        <c:axId val="39090408"/>
      </c:scatterChart>
      <c:valAx>
        <c:axId val="11799919"/>
        <c:scaling>
          <c:orientation val="minMax"/>
          <c:max val="12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9090408"/>
        <c:crosses val="autoZero"/>
        <c:crossBetween val="midCat"/>
        <c:dispUnits/>
      </c:valAx>
      <c:valAx>
        <c:axId val="39090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dV/dpH (mL/pH unit)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179991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Determination of Apparent pK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for Sulfathiazole</a:t>
            </a:r>
          </a:p>
        </c:rich>
      </c:tx>
      <c:layout>
        <c:manualLayout>
          <c:xMode val="factor"/>
          <c:yMode val="factor"/>
          <c:x val="0.017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6675"/>
          <c:w val="0.955"/>
          <c:h val="0.6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'Y-S'!$B$5:$B$7</c:f>
              <c:numCache/>
            </c:numRef>
          </c:xVal>
          <c:yVal>
            <c:numRef>
              <c:f>'Y-S'!$C$5:$C$7</c:f>
              <c:numCache/>
            </c:numRef>
          </c:yVal>
          <c:smooth val="0"/>
        </c:ser>
        <c:axId val="16269353"/>
        <c:axId val="12206450"/>
      </c:scatterChart>
      <c:valAx>
        <c:axId val="16269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ethanol (%v/v)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2206450"/>
        <c:crosses val="autoZero"/>
        <c:crossBetween val="midCat"/>
        <c:dispUnits/>
      </c:valAx>
      <c:valAx>
        <c:axId val="12206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626935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5</xdr:row>
      <xdr:rowOff>142875</xdr:rowOff>
    </xdr:from>
    <xdr:to>
      <xdr:col>14</xdr:col>
      <xdr:colOff>1066800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4533900" y="1104900"/>
        <a:ext cx="41052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352425</xdr:colOff>
      <xdr:row>1</xdr:row>
      <xdr:rowOff>57150</xdr:rowOff>
    </xdr:from>
    <xdr:to>
      <xdr:col>14</xdr:col>
      <xdr:colOff>1066800</xdr:colOff>
      <xdr:row>5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10075" y="285750"/>
          <a:ext cx="42291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ethanol concentration in C4.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Replace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red numbers in columns B and C with your data.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Then look at the bottom of this page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instructions on determining the pKa.</a:t>
          </a:r>
        </a:p>
      </xdr:txBody>
    </xdr:sp>
    <xdr:clientData/>
  </xdr:twoCellAnchor>
  <xdr:twoCellAnchor>
    <xdr:from>
      <xdr:col>9</xdr:col>
      <xdr:colOff>38100</xdr:colOff>
      <xdr:row>24</xdr:row>
      <xdr:rowOff>95250</xdr:rowOff>
    </xdr:from>
    <xdr:to>
      <xdr:col>14</xdr:col>
      <xdr:colOff>971550</xdr:colOff>
      <xdr:row>46</xdr:row>
      <xdr:rowOff>47625</xdr:rowOff>
    </xdr:to>
    <xdr:graphicFrame>
      <xdr:nvGraphicFramePr>
        <xdr:cNvPr id="3" name="Chart 6"/>
        <xdr:cNvGraphicFramePr/>
      </xdr:nvGraphicFramePr>
      <xdr:xfrm>
        <a:off x="4562475" y="4743450"/>
        <a:ext cx="39814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45</xdr:row>
      <xdr:rowOff>85725</xdr:rowOff>
    </xdr:from>
    <xdr:to>
      <xdr:col>14</xdr:col>
      <xdr:colOff>962025</xdr:colOff>
      <xdr:row>63</xdr:row>
      <xdr:rowOff>142875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4657725" y="8334375"/>
          <a:ext cx="3876675" cy="3143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FINDING THE pKa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pKa is the pH at which the derivative plot (dV/dpH) is highest in the range of your transition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First, look on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first graph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the pH range that your drug is acting like a buffer in: your flat region. This is the point at which the drug has both acid and basic forms present in solution.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Now, look at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 graph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the maximum value in this range. Float the mouse over this point to see the pH value. Confirm by looking 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columns E or 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(dV/dpH) for the highest number,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that pH range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The corresponding value in column D or H (pH) is the pKa. This number should be where the peak intercepts the x-axis on the bottom graph. Report this 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 K66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there is a tie between more than one pH value, take the average of those pH values, and report it below.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8</xdr:row>
      <xdr:rowOff>19050</xdr:rowOff>
    </xdr:from>
    <xdr:to>
      <xdr:col>7</xdr:col>
      <xdr:colOff>190500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590550" y="1581150"/>
        <a:ext cx="45339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3</xdr:row>
      <xdr:rowOff>295275</xdr:rowOff>
    </xdr:from>
    <xdr:to>
      <xdr:col>7</xdr:col>
      <xdr:colOff>295275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52725" y="847725"/>
          <a:ext cx="24765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Replace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red numbers in columns B and C with your data. The graph will perform a linear fit.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6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.421875" style="1" customWidth="1"/>
    <col min="2" max="2" width="9.421875" style="1" customWidth="1"/>
    <col min="3" max="3" width="9.28125" style="1" customWidth="1"/>
    <col min="4" max="5" width="7.00390625" style="21" customWidth="1"/>
    <col min="6" max="6" width="9.421875" style="1" customWidth="1"/>
    <col min="7" max="7" width="9.28125" style="1" customWidth="1"/>
    <col min="8" max="9" width="7.00390625" style="21" customWidth="1"/>
    <col min="10" max="14" width="9.140625" style="1" customWidth="1"/>
    <col min="15" max="15" width="16.8515625" style="1" customWidth="1"/>
    <col min="16" max="16384" width="9.140625" style="1" customWidth="1"/>
  </cols>
  <sheetData>
    <row r="1" spans="2:15" ht="18">
      <c r="B1" s="5" t="s">
        <v>7</v>
      </c>
      <c r="O1" s="17">
        <f ca="1">NOW()</f>
        <v>40816.648645601854</v>
      </c>
    </row>
    <row r="2" ht="12.75">
      <c r="B2" s="4" t="s">
        <v>2</v>
      </c>
    </row>
    <row r="3" ht="13.5" thickBot="1"/>
    <row r="4" spans="2:3" ht="18.75" thickBot="1">
      <c r="B4" s="8" t="s">
        <v>9</v>
      </c>
      <c r="C4" s="19">
        <v>0</v>
      </c>
    </row>
    <row r="6" spans="2:9" ht="47.25" customHeight="1" thickBot="1">
      <c r="B6" s="20" t="s">
        <v>8</v>
      </c>
      <c r="C6" s="20" t="s">
        <v>1</v>
      </c>
      <c r="D6" s="22" t="s">
        <v>11</v>
      </c>
      <c r="E6" s="22" t="s">
        <v>10</v>
      </c>
      <c r="F6" s="20" t="s">
        <v>8</v>
      </c>
      <c r="G6" s="20" t="s">
        <v>1</v>
      </c>
      <c r="H6" s="22" t="s">
        <v>11</v>
      </c>
      <c r="I6" s="22" t="s">
        <v>10</v>
      </c>
    </row>
    <row r="7" spans="2:9" ht="13.5" thickBot="1">
      <c r="B7" s="15">
        <v>0</v>
      </c>
      <c r="C7" s="9">
        <v>3.1</v>
      </c>
      <c r="D7" s="22">
        <f aca="true" t="shared" si="0" ref="D7:D38">IF(C8="",0,AVERAGE(C7:C8))</f>
        <v>3.1799999999999997</v>
      </c>
      <c r="E7" s="22">
        <f aca="true" t="shared" si="1" ref="E7:E38">IF(C8="",0,(B8-B7)/(C8-C7))</f>
        <v>3.1250000000000058</v>
      </c>
      <c r="F7" s="15"/>
      <c r="G7" s="9"/>
      <c r="H7" s="22">
        <f aca="true" t="shared" si="2" ref="H7:H38">IF(G8="",0,AVERAGE(G7:G8))</f>
        <v>0</v>
      </c>
      <c r="I7" s="22">
        <f aca="true" t="shared" si="3" ref="I7:I38">IF(G8="",0,(F8-F7)/(G8-G7))</f>
        <v>0</v>
      </c>
    </row>
    <row r="8" spans="2:9" ht="13.5" thickBot="1">
      <c r="B8" s="15">
        <v>0.5</v>
      </c>
      <c r="C8" s="9">
        <v>3.26</v>
      </c>
      <c r="D8" s="22">
        <f t="shared" si="0"/>
        <v>3.2699999999999996</v>
      </c>
      <c r="E8" s="22">
        <f t="shared" si="1"/>
        <v>24.99999999999998</v>
      </c>
      <c r="F8" s="15"/>
      <c r="G8" s="9"/>
      <c r="H8" s="22">
        <f t="shared" si="2"/>
        <v>0</v>
      </c>
      <c r="I8" s="22">
        <f t="shared" si="3"/>
        <v>0</v>
      </c>
    </row>
    <row r="9" spans="2:9" ht="13.5" thickBot="1">
      <c r="B9" s="15">
        <v>1</v>
      </c>
      <c r="C9" s="9">
        <v>3.28</v>
      </c>
      <c r="D9" s="22">
        <f t="shared" si="0"/>
        <v>0</v>
      </c>
      <c r="E9" s="22">
        <f t="shared" si="1"/>
        <v>0</v>
      </c>
      <c r="F9" s="15"/>
      <c r="G9" s="9"/>
      <c r="H9" s="22">
        <f t="shared" si="2"/>
        <v>0</v>
      </c>
      <c r="I9" s="22">
        <f t="shared" si="3"/>
        <v>0</v>
      </c>
    </row>
    <row r="10" spans="2:9" ht="13.5" thickBot="1">
      <c r="B10" s="15"/>
      <c r="C10" s="9"/>
      <c r="D10" s="22">
        <f t="shared" si="0"/>
        <v>0</v>
      </c>
      <c r="E10" s="22">
        <f t="shared" si="1"/>
        <v>0</v>
      </c>
      <c r="F10" s="15"/>
      <c r="G10" s="9"/>
      <c r="H10" s="22">
        <f t="shared" si="2"/>
        <v>0</v>
      </c>
      <c r="I10" s="22">
        <f t="shared" si="3"/>
        <v>0</v>
      </c>
    </row>
    <row r="11" spans="2:9" ht="13.5" thickBot="1">
      <c r="B11" s="15"/>
      <c r="C11" s="9"/>
      <c r="D11" s="22">
        <f t="shared" si="0"/>
        <v>0</v>
      </c>
      <c r="E11" s="22">
        <f t="shared" si="1"/>
        <v>0</v>
      </c>
      <c r="F11" s="15"/>
      <c r="G11" s="9"/>
      <c r="H11" s="22">
        <f t="shared" si="2"/>
        <v>0</v>
      </c>
      <c r="I11" s="22">
        <f t="shared" si="3"/>
        <v>0</v>
      </c>
    </row>
    <row r="12" spans="2:9" ht="13.5" thickBot="1">
      <c r="B12" s="15"/>
      <c r="C12" s="9"/>
      <c r="D12" s="22">
        <f t="shared" si="0"/>
        <v>0</v>
      </c>
      <c r="E12" s="22">
        <f t="shared" si="1"/>
        <v>0</v>
      </c>
      <c r="F12" s="15"/>
      <c r="G12" s="9"/>
      <c r="H12" s="22">
        <f t="shared" si="2"/>
        <v>0</v>
      </c>
      <c r="I12" s="22">
        <f t="shared" si="3"/>
        <v>0</v>
      </c>
    </row>
    <row r="13" spans="2:9" ht="13.5" thickBot="1">
      <c r="B13" s="15"/>
      <c r="C13" s="9"/>
      <c r="D13" s="22">
        <f t="shared" si="0"/>
        <v>0</v>
      </c>
      <c r="E13" s="22">
        <f t="shared" si="1"/>
        <v>0</v>
      </c>
      <c r="F13" s="15"/>
      <c r="G13" s="9"/>
      <c r="H13" s="22">
        <f t="shared" si="2"/>
        <v>0</v>
      </c>
      <c r="I13" s="22">
        <f t="shared" si="3"/>
        <v>0</v>
      </c>
    </row>
    <row r="14" spans="2:9" ht="13.5" thickBot="1">
      <c r="B14" s="15"/>
      <c r="C14" s="9"/>
      <c r="D14" s="22">
        <f t="shared" si="0"/>
        <v>0</v>
      </c>
      <c r="E14" s="22">
        <f t="shared" si="1"/>
        <v>0</v>
      </c>
      <c r="F14" s="15"/>
      <c r="G14" s="9"/>
      <c r="H14" s="22">
        <f t="shared" si="2"/>
        <v>0</v>
      </c>
      <c r="I14" s="22">
        <f t="shared" si="3"/>
        <v>0</v>
      </c>
    </row>
    <row r="15" spans="2:9" ht="13.5" thickBot="1">
      <c r="B15" s="15"/>
      <c r="C15" s="9"/>
      <c r="D15" s="22">
        <f t="shared" si="0"/>
        <v>0</v>
      </c>
      <c r="E15" s="22">
        <f t="shared" si="1"/>
        <v>0</v>
      </c>
      <c r="F15" s="15"/>
      <c r="G15" s="9"/>
      <c r="H15" s="22">
        <f t="shared" si="2"/>
        <v>0</v>
      </c>
      <c r="I15" s="22">
        <f t="shared" si="3"/>
        <v>0</v>
      </c>
    </row>
    <row r="16" spans="2:9" ht="13.5" thickBot="1">
      <c r="B16" s="15"/>
      <c r="C16" s="9"/>
      <c r="D16" s="22">
        <f t="shared" si="0"/>
        <v>0</v>
      </c>
      <c r="E16" s="22">
        <f t="shared" si="1"/>
        <v>0</v>
      </c>
      <c r="F16" s="15"/>
      <c r="G16" s="9"/>
      <c r="H16" s="22">
        <f t="shared" si="2"/>
        <v>0</v>
      </c>
      <c r="I16" s="22">
        <f t="shared" si="3"/>
        <v>0</v>
      </c>
    </row>
    <row r="17" spans="2:9" ht="13.5" thickBot="1">
      <c r="B17" s="15"/>
      <c r="C17" s="9"/>
      <c r="D17" s="22">
        <f t="shared" si="0"/>
        <v>0</v>
      </c>
      <c r="E17" s="22">
        <f t="shared" si="1"/>
        <v>0</v>
      </c>
      <c r="F17" s="15"/>
      <c r="G17" s="9"/>
      <c r="H17" s="22">
        <f t="shared" si="2"/>
        <v>0</v>
      </c>
      <c r="I17" s="22">
        <f t="shared" si="3"/>
        <v>0</v>
      </c>
    </row>
    <row r="18" spans="2:9" ht="13.5" thickBot="1">
      <c r="B18" s="15"/>
      <c r="C18" s="9"/>
      <c r="D18" s="22">
        <f t="shared" si="0"/>
        <v>0</v>
      </c>
      <c r="E18" s="22">
        <f t="shared" si="1"/>
        <v>0</v>
      </c>
      <c r="F18" s="15"/>
      <c r="G18" s="9"/>
      <c r="H18" s="22">
        <f t="shared" si="2"/>
        <v>0</v>
      </c>
      <c r="I18" s="22">
        <f t="shared" si="3"/>
        <v>0</v>
      </c>
    </row>
    <row r="19" spans="2:9" ht="13.5" thickBot="1">
      <c r="B19" s="15"/>
      <c r="C19" s="9"/>
      <c r="D19" s="22">
        <f t="shared" si="0"/>
        <v>0</v>
      </c>
      <c r="E19" s="22">
        <f t="shared" si="1"/>
        <v>0</v>
      </c>
      <c r="F19" s="15"/>
      <c r="G19" s="9"/>
      <c r="H19" s="22">
        <f t="shared" si="2"/>
        <v>0</v>
      </c>
      <c r="I19" s="22">
        <f t="shared" si="3"/>
        <v>0</v>
      </c>
    </row>
    <row r="20" spans="2:9" ht="13.5" thickBot="1">
      <c r="B20" s="15"/>
      <c r="C20" s="9"/>
      <c r="D20" s="22">
        <f t="shared" si="0"/>
        <v>0</v>
      </c>
      <c r="E20" s="22">
        <f t="shared" si="1"/>
        <v>0</v>
      </c>
      <c r="F20" s="15"/>
      <c r="G20" s="9"/>
      <c r="H20" s="22">
        <f t="shared" si="2"/>
        <v>0</v>
      </c>
      <c r="I20" s="22">
        <f t="shared" si="3"/>
        <v>0</v>
      </c>
    </row>
    <row r="21" spans="2:9" ht="13.5" thickBot="1">
      <c r="B21" s="15"/>
      <c r="C21" s="9"/>
      <c r="D21" s="22">
        <f t="shared" si="0"/>
        <v>0</v>
      </c>
      <c r="E21" s="22">
        <f t="shared" si="1"/>
        <v>0</v>
      </c>
      <c r="F21" s="15"/>
      <c r="G21" s="9"/>
      <c r="H21" s="22">
        <f t="shared" si="2"/>
        <v>0</v>
      </c>
      <c r="I21" s="22">
        <f t="shared" si="3"/>
        <v>0</v>
      </c>
    </row>
    <row r="22" spans="2:9" ht="13.5" thickBot="1">
      <c r="B22" s="15"/>
      <c r="C22" s="9"/>
      <c r="D22" s="22">
        <f t="shared" si="0"/>
        <v>0</v>
      </c>
      <c r="E22" s="22">
        <f t="shared" si="1"/>
        <v>0</v>
      </c>
      <c r="F22" s="15"/>
      <c r="G22" s="9"/>
      <c r="H22" s="22">
        <f t="shared" si="2"/>
        <v>0</v>
      </c>
      <c r="I22" s="22">
        <f t="shared" si="3"/>
        <v>0</v>
      </c>
    </row>
    <row r="23" spans="2:9" ht="13.5" thickBot="1">
      <c r="B23" s="15"/>
      <c r="C23" s="9"/>
      <c r="D23" s="22">
        <f t="shared" si="0"/>
        <v>0</v>
      </c>
      <c r="E23" s="22">
        <f t="shared" si="1"/>
        <v>0</v>
      </c>
      <c r="F23" s="15"/>
      <c r="G23" s="9"/>
      <c r="H23" s="22">
        <f t="shared" si="2"/>
        <v>0</v>
      </c>
      <c r="I23" s="22">
        <f t="shared" si="3"/>
        <v>0</v>
      </c>
    </row>
    <row r="24" spans="2:9" ht="13.5" thickBot="1">
      <c r="B24" s="15"/>
      <c r="C24" s="9"/>
      <c r="D24" s="22">
        <f t="shared" si="0"/>
        <v>0</v>
      </c>
      <c r="E24" s="22">
        <f t="shared" si="1"/>
        <v>0</v>
      </c>
      <c r="F24" s="15"/>
      <c r="G24" s="9"/>
      <c r="H24" s="22">
        <f t="shared" si="2"/>
        <v>0</v>
      </c>
      <c r="I24" s="22">
        <f t="shared" si="3"/>
        <v>0</v>
      </c>
    </row>
    <row r="25" spans="2:9" ht="13.5" thickBot="1">
      <c r="B25" s="15"/>
      <c r="C25" s="9"/>
      <c r="D25" s="22">
        <f t="shared" si="0"/>
        <v>0</v>
      </c>
      <c r="E25" s="22">
        <f t="shared" si="1"/>
        <v>0</v>
      </c>
      <c r="F25" s="15"/>
      <c r="G25" s="9"/>
      <c r="H25" s="22">
        <f t="shared" si="2"/>
        <v>0</v>
      </c>
      <c r="I25" s="22">
        <f t="shared" si="3"/>
        <v>0</v>
      </c>
    </row>
    <row r="26" spans="2:9" ht="13.5" thickBot="1">
      <c r="B26" s="15"/>
      <c r="C26" s="9"/>
      <c r="D26" s="22">
        <f t="shared" si="0"/>
        <v>0</v>
      </c>
      <c r="E26" s="22">
        <f t="shared" si="1"/>
        <v>0</v>
      </c>
      <c r="F26" s="15"/>
      <c r="G26" s="9"/>
      <c r="H26" s="22">
        <f t="shared" si="2"/>
        <v>0</v>
      </c>
      <c r="I26" s="22">
        <f t="shared" si="3"/>
        <v>0</v>
      </c>
    </row>
    <row r="27" spans="2:9" ht="13.5" thickBot="1">
      <c r="B27" s="15"/>
      <c r="C27" s="9"/>
      <c r="D27" s="22">
        <f t="shared" si="0"/>
        <v>0</v>
      </c>
      <c r="E27" s="22">
        <f t="shared" si="1"/>
        <v>0</v>
      </c>
      <c r="F27" s="15"/>
      <c r="G27" s="9"/>
      <c r="H27" s="22">
        <f t="shared" si="2"/>
        <v>0</v>
      </c>
      <c r="I27" s="22">
        <f t="shared" si="3"/>
        <v>0</v>
      </c>
    </row>
    <row r="28" spans="2:9" ht="13.5" thickBot="1">
      <c r="B28" s="15"/>
      <c r="C28" s="9"/>
      <c r="D28" s="22">
        <f t="shared" si="0"/>
        <v>0</v>
      </c>
      <c r="E28" s="22">
        <f t="shared" si="1"/>
        <v>0</v>
      </c>
      <c r="F28" s="15"/>
      <c r="G28" s="9"/>
      <c r="H28" s="22">
        <f t="shared" si="2"/>
        <v>0</v>
      </c>
      <c r="I28" s="22">
        <f t="shared" si="3"/>
        <v>0</v>
      </c>
    </row>
    <row r="29" spans="2:9" ht="13.5" thickBot="1">
      <c r="B29" s="15"/>
      <c r="C29" s="9"/>
      <c r="D29" s="22">
        <f t="shared" si="0"/>
        <v>0</v>
      </c>
      <c r="E29" s="22">
        <f t="shared" si="1"/>
        <v>0</v>
      </c>
      <c r="F29" s="15"/>
      <c r="G29" s="9"/>
      <c r="H29" s="22">
        <f t="shared" si="2"/>
        <v>0</v>
      </c>
      <c r="I29" s="22">
        <f t="shared" si="3"/>
        <v>0</v>
      </c>
    </row>
    <row r="30" spans="2:9" ht="13.5" thickBot="1">
      <c r="B30" s="15"/>
      <c r="C30" s="9"/>
      <c r="D30" s="22">
        <f t="shared" si="0"/>
        <v>0</v>
      </c>
      <c r="E30" s="22">
        <f t="shared" si="1"/>
        <v>0</v>
      </c>
      <c r="F30" s="15"/>
      <c r="G30" s="9"/>
      <c r="H30" s="22">
        <f t="shared" si="2"/>
        <v>0</v>
      </c>
      <c r="I30" s="22">
        <f t="shared" si="3"/>
        <v>0</v>
      </c>
    </row>
    <row r="31" spans="2:9" ht="13.5" thickBot="1">
      <c r="B31" s="15"/>
      <c r="C31" s="9"/>
      <c r="D31" s="22">
        <f t="shared" si="0"/>
        <v>0</v>
      </c>
      <c r="E31" s="22">
        <f t="shared" si="1"/>
        <v>0</v>
      </c>
      <c r="F31" s="15"/>
      <c r="G31" s="9"/>
      <c r="H31" s="22">
        <f t="shared" si="2"/>
        <v>0</v>
      </c>
      <c r="I31" s="22">
        <f t="shared" si="3"/>
        <v>0</v>
      </c>
    </row>
    <row r="32" spans="2:9" ht="13.5" thickBot="1">
      <c r="B32" s="15"/>
      <c r="C32" s="9"/>
      <c r="D32" s="22">
        <f t="shared" si="0"/>
        <v>0</v>
      </c>
      <c r="E32" s="22">
        <f t="shared" si="1"/>
        <v>0</v>
      </c>
      <c r="F32" s="15"/>
      <c r="G32" s="9"/>
      <c r="H32" s="22">
        <f t="shared" si="2"/>
        <v>0</v>
      </c>
      <c r="I32" s="22">
        <f t="shared" si="3"/>
        <v>0</v>
      </c>
    </row>
    <row r="33" spans="2:9" ht="13.5" thickBot="1">
      <c r="B33" s="15"/>
      <c r="C33" s="9"/>
      <c r="D33" s="22">
        <f t="shared" si="0"/>
        <v>0</v>
      </c>
      <c r="E33" s="22">
        <f t="shared" si="1"/>
        <v>0</v>
      </c>
      <c r="F33" s="15"/>
      <c r="G33" s="9"/>
      <c r="H33" s="22">
        <f t="shared" si="2"/>
        <v>0</v>
      </c>
      <c r="I33" s="22">
        <f t="shared" si="3"/>
        <v>0</v>
      </c>
    </row>
    <row r="34" spans="2:9" ht="13.5" thickBot="1">
      <c r="B34" s="15"/>
      <c r="C34" s="9"/>
      <c r="D34" s="22">
        <f t="shared" si="0"/>
        <v>0</v>
      </c>
      <c r="E34" s="22">
        <f t="shared" si="1"/>
        <v>0</v>
      </c>
      <c r="F34" s="15"/>
      <c r="G34" s="9"/>
      <c r="H34" s="22">
        <f t="shared" si="2"/>
        <v>0</v>
      </c>
      <c r="I34" s="22">
        <f t="shared" si="3"/>
        <v>0</v>
      </c>
    </row>
    <row r="35" spans="2:9" ht="13.5" thickBot="1">
      <c r="B35" s="15"/>
      <c r="C35" s="9"/>
      <c r="D35" s="22">
        <f t="shared" si="0"/>
        <v>0</v>
      </c>
      <c r="E35" s="22">
        <f t="shared" si="1"/>
        <v>0</v>
      </c>
      <c r="F35" s="15"/>
      <c r="G35" s="9"/>
      <c r="H35" s="22">
        <f t="shared" si="2"/>
        <v>0</v>
      </c>
      <c r="I35" s="22">
        <f t="shared" si="3"/>
        <v>0</v>
      </c>
    </row>
    <row r="36" spans="2:9" ht="13.5" thickBot="1">
      <c r="B36" s="15"/>
      <c r="C36" s="9"/>
      <c r="D36" s="22">
        <f t="shared" si="0"/>
        <v>0</v>
      </c>
      <c r="E36" s="22">
        <f t="shared" si="1"/>
        <v>0</v>
      </c>
      <c r="F36" s="15"/>
      <c r="G36" s="9"/>
      <c r="H36" s="22">
        <f t="shared" si="2"/>
        <v>0</v>
      </c>
      <c r="I36" s="22">
        <f t="shared" si="3"/>
        <v>0</v>
      </c>
    </row>
    <row r="37" spans="2:9" ht="13.5" thickBot="1">
      <c r="B37" s="15"/>
      <c r="C37" s="9"/>
      <c r="D37" s="22">
        <f t="shared" si="0"/>
        <v>0</v>
      </c>
      <c r="E37" s="22">
        <f t="shared" si="1"/>
        <v>0</v>
      </c>
      <c r="F37" s="15"/>
      <c r="G37" s="9"/>
      <c r="H37" s="22">
        <f t="shared" si="2"/>
        <v>0</v>
      </c>
      <c r="I37" s="22">
        <f t="shared" si="3"/>
        <v>0</v>
      </c>
    </row>
    <row r="38" spans="2:9" ht="13.5" thickBot="1">
      <c r="B38" s="15"/>
      <c r="C38" s="9"/>
      <c r="D38" s="22">
        <f t="shared" si="0"/>
        <v>0</v>
      </c>
      <c r="E38" s="22">
        <f t="shared" si="1"/>
        <v>0</v>
      </c>
      <c r="F38" s="15"/>
      <c r="G38" s="9"/>
      <c r="H38" s="22">
        <f t="shared" si="2"/>
        <v>0</v>
      </c>
      <c r="I38" s="22">
        <f t="shared" si="3"/>
        <v>0</v>
      </c>
    </row>
    <row r="39" spans="2:9" ht="13.5" thickBot="1">
      <c r="B39" s="15"/>
      <c r="C39" s="9"/>
      <c r="D39" s="22">
        <f aca="true" t="shared" si="4" ref="D39:D65">IF(C40="",0,AVERAGE(C39:C40))</f>
        <v>0</v>
      </c>
      <c r="E39" s="22">
        <f aca="true" t="shared" si="5" ref="E39:E65">IF(C40="",0,(B40-B39)/(C40-C39))</f>
        <v>0</v>
      </c>
      <c r="F39" s="15"/>
      <c r="G39" s="9"/>
      <c r="H39" s="22">
        <f aca="true" t="shared" si="6" ref="H39:H65">IF(G40="",0,AVERAGE(G39:G40))</f>
        <v>0</v>
      </c>
      <c r="I39" s="22">
        <f aca="true" t="shared" si="7" ref="I39:I65">IF(G40="",0,(F40-F39)/(G40-G39))</f>
        <v>0</v>
      </c>
    </row>
    <row r="40" spans="2:9" ht="13.5" thickBot="1">
      <c r="B40" s="15"/>
      <c r="C40" s="9"/>
      <c r="D40" s="22">
        <f t="shared" si="4"/>
        <v>0</v>
      </c>
      <c r="E40" s="22">
        <f t="shared" si="5"/>
        <v>0</v>
      </c>
      <c r="F40" s="15"/>
      <c r="G40" s="9"/>
      <c r="H40" s="22">
        <f t="shared" si="6"/>
        <v>0</v>
      </c>
      <c r="I40" s="22">
        <f t="shared" si="7"/>
        <v>0</v>
      </c>
    </row>
    <row r="41" spans="2:9" ht="13.5" thickBot="1">
      <c r="B41" s="15"/>
      <c r="C41" s="9"/>
      <c r="D41" s="22">
        <f t="shared" si="4"/>
        <v>0</v>
      </c>
      <c r="E41" s="22">
        <f t="shared" si="5"/>
        <v>0</v>
      </c>
      <c r="F41" s="15"/>
      <c r="G41" s="9"/>
      <c r="H41" s="22">
        <f t="shared" si="6"/>
        <v>0</v>
      </c>
      <c r="I41" s="22">
        <f t="shared" si="7"/>
        <v>0</v>
      </c>
    </row>
    <row r="42" spans="2:9" ht="13.5" thickBot="1">
      <c r="B42" s="15"/>
      <c r="C42" s="9"/>
      <c r="D42" s="22">
        <f t="shared" si="4"/>
        <v>0</v>
      </c>
      <c r="E42" s="22">
        <f t="shared" si="5"/>
        <v>0</v>
      </c>
      <c r="F42" s="15"/>
      <c r="G42" s="9"/>
      <c r="H42" s="22">
        <f t="shared" si="6"/>
        <v>0</v>
      </c>
      <c r="I42" s="22">
        <f t="shared" si="7"/>
        <v>0</v>
      </c>
    </row>
    <row r="43" spans="2:9" ht="13.5" thickBot="1">
      <c r="B43" s="15"/>
      <c r="C43" s="9"/>
      <c r="D43" s="22">
        <f t="shared" si="4"/>
        <v>0</v>
      </c>
      <c r="E43" s="22">
        <f t="shared" si="5"/>
        <v>0</v>
      </c>
      <c r="F43" s="15"/>
      <c r="G43" s="9"/>
      <c r="H43" s="22">
        <f t="shared" si="6"/>
        <v>0</v>
      </c>
      <c r="I43" s="22">
        <f t="shared" si="7"/>
        <v>0</v>
      </c>
    </row>
    <row r="44" spans="2:9" ht="13.5" thickBot="1">
      <c r="B44" s="15"/>
      <c r="C44" s="9"/>
      <c r="D44" s="22">
        <f t="shared" si="4"/>
        <v>0</v>
      </c>
      <c r="E44" s="22">
        <f t="shared" si="5"/>
        <v>0</v>
      </c>
      <c r="F44" s="15"/>
      <c r="G44" s="9"/>
      <c r="H44" s="22">
        <f t="shared" si="6"/>
        <v>0</v>
      </c>
      <c r="I44" s="22">
        <f t="shared" si="7"/>
        <v>0</v>
      </c>
    </row>
    <row r="45" spans="2:9" ht="13.5" thickBot="1">
      <c r="B45" s="15"/>
      <c r="C45" s="9"/>
      <c r="D45" s="22">
        <f t="shared" si="4"/>
        <v>0</v>
      </c>
      <c r="E45" s="22">
        <f t="shared" si="5"/>
        <v>0</v>
      </c>
      <c r="F45" s="15"/>
      <c r="G45" s="9"/>
      <c r="H45" s="22">
        <f t="shared" si="6"/>
        <v>0</v>
      </c>
      <c r="I45" s="22">
        <f t="shared" si="7"/>
        <v>0</v>
      </c>
    </row>
    <row r="46" spans="2:9" ht="13.5" thickBot="1">
      <c r="B46" s="15"/>
      <c r="C46" s="9"/>
      <c r="D46" s="22">
        <f t="shared" si="4"/>
        <v>0</v>
      </c>
      <c r="E46" s="22">
        <f t="shared" si="5"/>
        <v>0</v>
      </c>
      <c r="F46" s="15"/>
      <c r="G46" s="9"/>
      <c r="H46" s="22">
        <f t="shared" si="6"/>
        <v>0</v>
      </c>
      <c r="I46" s="22">
        <f t="shared" si="7"/>
        <v>0</v>
      </c>
    </row>
    <row r="47" spans="2:9" ht="13.5" thickBot="1">
      <c r="B47" s="15"/>
      <c r="C47" s="9"/>
      <c r="D47" s="22">
        <f t="shared" si="4"/>
        <v>0</v>
      </c>
      <c r="E47" s="22">
        <f t="shared" si="5"/>
        <v>0</v>
      </c>
      <c r="F47" s="15"/>
      <c r="G47" s="9"/>
      <c r="H47" s="22">
        <f t="shared" si="6"/>
        <v>0</v>
      </c>
      <c r="I47" s="22">
        <f t="shared" si="7"/>
        <v>0</v>
      </c>
    </row>
    <row r="48" spans="2:9" ht="13.5" thickBot="1">
      <c r="B48" s="15"/>
      <c r="C48" s="9"/>
      <c r="D48" s="22">
        <f t="shared" si="4"/>
        <v>0</v>
      </c>
      <c r="E48" s="22">
        <f t="shared" si="5"/>
        <v>0</v>
      </c>
      <c r="F48" s="15"/>
      <c r="G48" s="9"/>
      <c r="H48" s="22">
        <f t="shared" si="6"/>
        <v>0</v>
      </c>
      <c r="I48" s="22">
        <f t="shared" si="7"/>
        <v>0</v>
      </c>
    </row>
    <row r="49" spans="2:9" ht="13.5" thickBot="1">
      <c r="B49" s="15"/>
      <c r="C49" s="9"/>
      <c r="D49" s="22">
        <f t="shared" si="4"/>
        <v>0</v>
      </c>
      <c r="E49" s="22">
        <f t="shared" si="5"/>
        <v>0</v>
      </c>
      <c r="F49" s="15"/>
      <c r="G49" s="9"/>
      <c r="H49" s="22">
        <f t="shared" si="6"/>
        <v>0</v>
      </c>
      <c r="I49" s="22">
        <f t="shared" si="7"/>
        <v>0</v>
      </c>
    </row>
    <row r="50" spans="2:9" ht="13.5" thickBot="1">
      <c r="B50" s="15"/>
      <c r="C50" s="9"/>
      <c r="D50" s="22">
        <f t="shared" si="4"/>
        <v>0</v>
      </c>
      <c r="E50" s="22">
        <f t="shared" si="5"/>
        <v>0</v>
      </c>
      <c r="F50" s="15"/>
      <c r="G50" s="9"/>
      <c r="H50" s="22">
        <f t="shared" si="6"/>
        <v>0</v>
      </c>
      <c r="I50" s="22">
        <f t="shared" si="7"/>
        <v>0</v>
      </c>
    </row>
    <row r="51" spans="2:9" ht="13.5" thickBot="1">
      <c r="B51" s="15"/>
      <c r="C51" s="9"/>
      <c r="D51" s="22">
        <f t="shared" si="4"/>
        <v>0</v>
      </c>
      <c r="E51" s="22">
        <f t="shared" si="5"/>
        <v>0</v>
      </c>
      <c r="F51" s="15"/>
      <c r="G51" s="9"/>
      <c r="H51" s="22">
        <f t="shared" si="6"/>
        <v>0</v>
      </c>
      <c r="I51" s="22">
        <f t="shared" si="7"/>
        <v>0</v>
      </c>
    </row>
    <row r="52" spans="2:9" ht="13.5" thickBot="1">
      <c r="B52" s="15"/>
      <c r="C52" s="9"/>
      <c r="D52" s="22">
        <f t="shared" si="4"/>
        <v>0</v>
      </c>
      <c r="E52" s="22">
        <f t="shared" si="5"/>
        <v>0</v>
      </c>
      <c r="F52" s="15"/>
      <c r="G52" s="9"/>
      <c r="H52" s="22">
        <f t="shared" si="6"/>
        <v>0</v>
      </c>
      <c r="I52" s="22">
        <f t="shared" si="7"/>
        <v>0</v>
      </c>
    </row>
    <row r="53" spans="2:9" ht="13.5" thickBot="1">
      <c r="B53" s="15"/>
      <c r="C53" s="9"/>
      <c r="D53" s="22">
        <f t="shared" si="4"/>
        <v>0</v>
      </c>
      <c r="E53" s="22">
        <f t="shared" si="5"/>
        <v>0</v>
      </c>
      <c r="F53" s="15"/>
      <c r="G53" s="9"/>
      <c r="H53" s="22">
        <f t="shared" si="6"/>
        <v>0</v>
      </c>
      <c r="I53" s="22">
        <f t="shared" si="7"/>
        <v>0</v>
      </c>
    </row>
    <row r="54" spans="2:9" ht="13.5" thickBot="1">
      <c r="B54" s="15"/>
      <c r="C54" s="9"/>
      <c r="D54" s="22">
        <f t="shared" si="4"/>
        <v>0</v>
      </c>
      <c r="E54" s="22">
        <f t="shared" si="5"/>
        <v>0</v>
      </c>
      <c r="F54" s="15"/>
      <c r="G54" s="9"/>
      <c r="H54" s="22">
        <f t="shared" si="6"/>
        <v>0</v>
      </c>
      <c r="I54" s="22">
        <f t="shared" si="7"/>
        <v>0</v>
      </c>
    </row>
    <row r="55" spans="2:9" ht="13.5" thickBot="1">
      <c r="B55" s="15"/>
      <c r="C55" s="9"/>
      <c r="D55" s="22">
        <f t="shared" si="4"/>
        <v>0</v>
      </c>
      <c r="E55" s="22">
        <f t="shared" si="5"/>
        <v>0</v>
      </c>
      <c r="F55" s="15"/>
      <c r="G55" s="9"/>
      <c r="H55" s="22">
        <f t="shared" si="6"/>
        <v>0</v>
      </c>
      <c r="I55" s="22">
        <f t="shared" si="7"/>
        <v>0</v>
      </c>
    </row>
    <row r="56" spans="2:9" ht="13.5" thickBot="1">
      <c r="B56" s="15"/>
      <c r="C56" s="9"/>
      <c r="D56" s="22">
        <f t="shared" si="4"/>
        <v>0</v>
      </c>
      <c r="E56" s="22">
        <f t="shared" si="5"/>
        <v>0</v>
      </c>
      <c r="F56" s="15"/>
      <c r="G56" s="9"/>
      <c r="H56" s="22">
        <f t="shared" si="6"/>
        <v>0</v>
      </c>
      <c r="I56" s="22">
        <f t="shared" si="7"/>
        <v>0</v>
      </c>
    </row>
    <row r="57" spans="2:9" ht="13.5" thickBot="1">
      <c r="B57" s="15"/>
      <c r="C57" s="9"/>
      <c r="D57" s="22">
        <f t="shared" si="4"/>
        <v>0</v>
      </c>
      <c r="E57" s="22">
        <f t="shared" si="5"/>
        <v>0</v>
      </c>
      <c r="F57" s="15"/>
      <c r="G57" s="9"/>
      <c r="H57" s="22">
        <f t="shared" si="6"/>
        <v>0</v>
      </c>
      <c r="I57" s="22">
        <f t="shared" si="7"/>
        <v>0</v>
      </c>
    </row>
    <row r="58" spans="2:9" ht="13.5" thickBot="1">
      <c r="B58" s="15"/>
      <c r="C58" s="9"/>
      <c r="D58" s="22">
        <f t="shared" si="4"/>
        <v>0</v>
      </c>
      <c r="E58" s="22">
        <f t="shared" si="5"/>
        <v>0</v>
      </c>
      <c r="F58" s="15"/>
      <c r="G58" s="9"/>
      <c r="H58" s="22">
        <f t="shared" si="6"/>
        <v>0</v>
      </c>
      <c r="I58" s="22">
        <f t="shared" si="7"/>
        <v>0</v>
      </c>
    </row>
    <row r="59" spans="2:9" ht="13.5" thickBot="1">
      <c r="B59" s="15"/>
      <c r="C59" s="9"/>
      <c r="D59" s="22">
        <f t="shared" si="4"/>
        <v>0</v>
      </c>
      <c r="E59" s="22">
        <f t="shared" si="5"/>
        <v>0</v>
      </c>
      <c r="F59" s="15"/>
      <c r="G59" s="9"/>
      <c r="H59" s="22">
        <f t="shared" si="6"/>
        <v>0</v>
      </c>
      <c r="I59" s="22">
        <f t="shared" si="7"/>
        <v>0</v>
      </c>
    </row>
    <row r="60" spans="2:9" ht="13.5" thickBot="1">
      <c r="B60" s="15"/>
      <c r="C60" s="9"/>
      <c r="D60" s="22">
        <f t="shared" si="4"/>
        <v>0</v>
      </c>
      <c r="E60" s="22">
        <f t="shared" si="5"/>
        <v>0</v>
      </c>
      <c r="F60" s="15"/>
      <c r="G60" s="9"/>
      <c r="H60" s="22">
        <f t="shared" si="6"/>
        <v>0</v>
      </c>
      <c r="I60" s="22">
        <f t="shared" si="7"/>
        <v>0</v>
      </c>
    </row>
    <row r="61" spans="2:9" ht="13.5" thickBot="1">
      <c r="B61" s="15"/>
      <c r="C61" s="9"/>
      <c r="D61" s="22">
        <f t="shared" si="4"/>
        <v>0</v>
      </c>
      <c r="E61" s="22">
        <f t="shared" si="5"/>
        <v>0</v>
      </c>
      <c r="F61" s="15"/>
      <c r="G61" s="9"/>
      <c r="H61" s="22">
        <f t="shared" si="6"/>
        <v>0</v>
      </c>
      <c r="I61" s="22">
        <f t="shared" si="7"/>
        <v>0</v>
      </c>
    </row>
    <row r="62" spans="2:9" ht="13.5" thickBot="1">
      <c r="B62" s="15"/>
      <c r="C62" s="9"/>
      <c r="D62" s="22">
        <f t="shared" si="4"/>
        <v>0</v>
      </c>
      <c r="E62" s="22">
        <f t="shared" si="5"/>
        <v>0</v>
      </c>
      <c r="F62" s="15"/>
      <c r="G62" s="9"/>
      <c r="H62" s="22">
        <f t="shared" si="6"/>
        <v>0</v>
      </c>
      <c r="I62" s="22">
        <f t="shared" si="7"/>
        <v>0</v>
      </c>
    </row>
    <row r="63" spans="2:9" ht="13.5" thickBot="1">
      <c r="B63" s="15"/>
      <c r="C63" s="9"/>
      <c r="D63" s="22">
        <f t="shared" si="4"/>
        <v>0</v>
      </c>
      <c r="E63" s="22">
        <f t="shared" si="5"/>
        <v>0</v>
      </c>
      <c r="F63" s="15"/>
      <c r="G63" s="9"/>
      <c r="H63" s="22">
        <f t="shared" si="6"/>
        <v>0</v>
      </c>
      <c r="I63" s="22">
        <f t="shared" si="7"/>
        <v>0</v>
      </c>
    </row>
    <row r="64" spans="2:9" ht="13.5" thickBot="1">
      <c r="B64" s="15"/>
      <c r="C64" s="9"/>
      <c r="D64" s="22">
        <f t="shared" si="4"/>
        <v>0</v>
      </c>
      <c r="E64" s="22">
        <f t="shared" si="5"/>
        <v>0</v>
      </c>
      <c r="F64" s="15"/>
      <c r="G64" s="9"/>
      <c r="H64" s="22">
        <f t="shared" si="6"/>
        <v>0</v>
      </c>
      <c r="I64" s="22">
        <f t="shared" si="7"/>
        <v>0</v>
      </c>
    </row>
    <row r="65" spans="2:9" ht="13.5" thickBot="1">
      <c r="B65" s="15"/>
      <c r="C65" s="9"/>
      <c r="D65" s="22">
        <f t="shared" si="4"/>
        <v>0</v>
      </c>
      <c r="E65" s="22">
        <f t="shared" si="5"/>
        <v>0</v>
      </c>
      <c r="F65" s="15"/>
      <c r="G65" s="9"/>
      <c r="H65" s="22">
        <f t="shared" si="6"/>
        <v>0</v>
      </c>
      <c r="I65" s="22">
        <f t="shared" si="7"/>
        <v>0</v>
      </c>
    </row>
    <row r="66" spans="2:14" ht="16.5" customHeight="1" thickBot="1">
      <c r="B66" s="16"/>
      <c r="C66" s="11"/>
      <c r="D66" s="22">
        <f>IF(G7="",0,AVERAGE(C66,G7))</f>
        <v>0</v>
      </c>
      <c r="E66" s="22">
        <f>IF(G7="",0,(F7-B66)/(G7-C66))</f>
        <v>0</v>
      </c>
      <c r="F66" s="16"/>
      <c r="G66" s="11"/>
      <c r="I66" s="22"/>
      <c r="K66" s="5" t="str">
        <f>"pKa at "&amp;100*C4&amp;"% EtOH:"</f>
        <v>pKa at 0% EtOH:</v>
      </c>
      <c r="N66" s="18"/>
    </row>
  </sheetData>
  <sheetProtection sheet="1"/>
  <printOptions/>
  <pageMargins left="0.41" right="0.26" top="0.4724409448818898" bottom="0.7086614173228347" header="0.5118110236220472" footer="0.5118110236220472"/>
  <pageSetup fitToHeight="1" fitToWidth="1"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2" width="14.57421875" style="1" customWidth="1"/>
    <col min="3" max="3" width="13.7109375" style="1" customWidth="1"/>
    <col min="4" max="16384" width="9.140625" style="1" customWidth="1"/>
  </cols>
  <sheetData>
    <row r="1" ht="18">
      <c r="A1" s="5" t="s">
        <v>3</v>
      </c>
    </row>
    <row r="2" ht="12.75">
      <c r="A2" s="4" t="s">
        <v>13</v>
      </c>
    </row>
    <row r="4" spans="2:3" ht="26.25" thickBot="1">
      <c r="B4" s="2" t="s">
        <v>0</v>
      </c>
      <c r="C4" s="2" t="s">
        <v>12</v>
      </c>
    </row>
    <row r="5" spans="2:3" ht="13.5" thickBot="1">
      <c r="B5" s="9">
        <v>1</v>
      </c>
      <c r="C5" s="10">
        <v>1</v>
      </c>
    </row>
    <row r="6" spans="2:3" ht="13.5" thickBot="1">
      <c r="B6" s="11">
        <v>2</v>
      </c>
      <c r="C6" s="12">
        <v>2</v>
      </c>
    </row>
    <row r="7" spans="2:3" ht="13.5" thickBot="1">
      <c r="B7" s="13">
        <v>3</v>
      </c>
      <c r="C7" s="14">
        <v>3</v>
      </c>
    </row>
    <row r="14" ht="12.75">
      <c r="I14" s="3"/>
    </row>
    <row r="31" spans="3:4" ht="12.75">
      <c r="C31" s="6" t="s">
        <v>4</v>
      </c>
      <c r="D31" s="7">
        <f>SLOPE(C5:C7,B5:B7)</f>
        <v>1</v>
      </c>
    </row>
    <row r="32" spans="3:4" ht="12.75">
      <c r="C32" s="6" t="s">
        <v>5</v>
      </c>
      <c r="D32" s="7">
        <f>INTERCEPT($C$5:$C$7,$B$5:$B$7)</f>
        <v>0</v>
      </c>
    </row>
    <row r="33" spans="3:4" ht="12.75">
      <c r="C33" s="6" t="s">
        <v>6</v>
      </c>
      <c r="D33" s="7">
        <f>RSQ($C$5:$C$7,$B$5:$B$7)</f>
        <v>1</v>
      </c>
    </row>
  </sheetData>
  <sheetProtection sheet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Bowen</dc:creator>
  <cp:keywords/>
  <dc:description/>
  <cp:lastModifiedBy>David Dubins</cp:lastModifiedBy>
  <cp:lastPrinted>2010-09-30T15:54:37Z</cp:lastPrinted>
  <dcterms:created xsi:type="dcterms:W3CDTF">2003-07-16T22:29:14Z</dcterms:created>
  <dcterms:modified xsi:type="dcterms:W3CDTF">2011-09-30T19:34:10Z</dcterms:modified>
  <cp:category/>
  <cp:version/>
  <cp:contentType/>
  <cp:contentStatus/>
</cp:coreProperties>
</file>